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0"/>
  </bookViews>
  <sheets>
    <sheet name="Demonstrativo 1" sheetId="1" r:id="rId1"/>
    <sheet name="Planilha1" sheetId="2" r:id="rId2"/>
  </sheets>
  <externalReferences>
    <externalReference r:id="rId5"/>
  </externalReferences>
  <definedNames>
    <definedName name="__xlnm.Print_Area_1">'Demonstrativo 1'!$A$1:$J$21</definedName>
    <definedName name="_Toc81141670_1">'Demonstrativo 1'!$A$4</definedName>
    <definedName name="_Toc81902449_1">NA()</definedName>
    <definedName name="_Toc81902451_2">NA()</definedName>
    <definedName name="_Toc81902453_3">NA()</definedName>
    <definedName name="_xlnm.Print_Area" localSheetId="0">'Demonstrativo 1'!$A$1:$J$21</definedName>
  </definedNames>
  <calcPr fullCalcOnLoad="1"/>
</workbook>
</file>

<file path=xl/sharedStrings.xml><?xml version="1.0" encoding="utf-8"?>
<sst xmlns="http://schemas.openxmlformats.org/spreadsheetml/2006/main" count="39" uniqueCount="26">
  <si>
    <t>MUNICÍPIO DE CONTAGEM - MG</t>
  </si>
  <si>
    <t>LEI DE DIRETRIZES ORÇAMENTÁRIAS</t>
  </si>
  <si>
    <t>ANEXO DE METAS FISCAIS</t>
  </si>
  <si>
    <t>METAS ANUAIS</t>
  </si>
  <si>
    <t>AMF - Demonstrativo 1 (LRF, art. 4º, § 1º)</t>
  </si>
  <si>
    <t>ESPECIFICAÇÃO</t>
  </si>
  <si>
    <t>Valor</t>
  </si>
  <si>
    <t>% PIB</t>
  </si>
  <si>
    <t>Corrente</t>
  </si>
  <si>
    <t>Constante</t>
  </si>
  <si>
    <t>(a / PIB)</t>
  </si>
  <si>
    <t>(b / PIB)</t>
  </si>
  <si>
    <t>(c / PIB)</t>
  </si>
  <si>
    <t>(a)</t>
  </si>
  <si>
    <t>x 100</t>
  </si>
  <si>
    <t>(b)</t>
  </si>
  <si>
    <t>(c)</t>
  </si>
  <si>
    <t>Receita Total</t>
  </si>
  <si>
    <t>Receitas Primárias (I)</t>
  </si>
  <si>
    <t>Despesa Total</t>
  </si>
  <si>
    <t>Despesas Primárias (II)</t>
  </si>
  <si>
    <t>Resultado Primário (III) =  (I – II)</t>
  </si>
  <si>
    <t>Resultado Nominal</t>
  </si>
  <si>
    <t xml:space="preserve">Dívida Pública Consolidada </t>
  </si>
  <si>
    <t xml:space="preserve">Dívida Consolidada Líquida </t>
  </si>
  <si>
    <t>FONTE: Órgãos da Administração Direta e Indireta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</si>
</sst>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&quot;(R$ &quot;#,##0.00\)"/>
    <numFmt numFmtId="165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/>
      <right style="thin">
        <color indexed="8"/>
      </right>
      <top style="thin">
        <color indexed="8"/>
      </top>
      <bottom style="thin">
        <color indexed="9"/>
      </bottom>
    </border>
    <border>
      <left/>
      <right/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/>
      <right style="thin">
        <color indexed="8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</border>
    <border>
      <left/>
      <right style="thin">
        <color indexed="8"/>
      </right>
      <top style="thin">
        <color indexed="9"/>
      </top>
      <bottom/>
    </border>
    <border>
      <left/>
      <right style="thin">
        <color indexed="8"/>
      </right>
      <top style="thin">
        <color indexed="9"/>
      </top>
      <bottom style="thin">
        <color indexed="8"/>
      </bottom>
    </border>
    <border>
      <left/>
      <right/>
      <top style="thin">
        <color indexed="9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9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9"/>
      </left>
      <right/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44" applyFill="1">
      <alignment/>
      <protection/>
    </xf>
    <xf numFmtId="4" fontId="6" fillId="0" borderId="0" xfId="44" applyNumberFormat="1" applyFont="1" applyFill="1" applyBorder="1" applyAlignment="1">
      <alignment/>
      <protection/>
    </xf>
    <xf numFmtId="0" fontId="9" fillId="0" borderId="0" xfId="44" applyFont="1" applyFill="1" applyAlignment="1">
      <alignment horizontal="center" vertical="center"/>
      <protection/>
    </xf>
    <xf numFmtId="0" fontId="8" fillId="33" borderId="10" xfId="44" applyFont="1" applyFill="1" applyBorder="1" applyAlignment="1">
      <alignment horizontal="center" vertical="top" wrapText="1"/>
      <protection/>
    </xf>
    <xf numFmtId="0" fontId="8" fillId="33" borderId="11" xfId="44" applyFont="1" applyFill="1" applyBorder="1" applyAlignment="1">
      <alignment horizontal="center" vertical="top" wrapText="1"/>
      <protection/>
    </xf>
    <xf numFmtId="0" fontId="8" fillId="33" borderId="12" xfId="44" applyFont="1" applyFill="1" applyBorder="1" applyAlignment="1">
      <alignment horizontal="center" wrapText="1"/>
      <protection/>
    </xf>
    <xf numFmtId="0" fontId="9" fillId="0" borderId="0" xfId="44" applyFont="1" applyFill="1">
      <alignment/>
      <protection/>
    </xf>
    <xf numFmtId="0" fontId="8" fillId="33" borderId="13" xfId="44" applyFont="1" applyFill="1" applyBorder="1" applyAlignment="1">
      <alignment horizontal="center" vertical="top" wrapText="1"/>
      <protection/>
    </xf>
    <xf numFmtId="0" fontId="8" fillId="33" borderId="14" xfId="44" applyFont="1" applyFill="1" applyBorder="1" applyAlignment="1">
      <alignment horizontal="center" vertical="top" wrapText="1"/>
      <protection/>
    </xf>
    <xf numFmtId="0" fontId="8" fillId="33" borderId="15" xfId="44" applyFont="1" applyFill="1" applyBorder="1" applyAlignment="1">
      <alignment horizontal="center" wrapText="1"/>
      <protection/>
    </xf>
    <xf numFmtId="0" fontId="8" fillId="33" borderId="16" xfId="44" applyFont="1" applyFill="1" applyBorder="1" applyAlignment="1">
      <alignment horizontal="center" vertical="top" wrapText="1"/>
      <protection/>
    </xf>
    <xf numFmtId="0" fontId="8" fillId="33" borderId="17" xfId="44" applyFont="1" applyFill="1" applyBorder="1" applyAlignment="1">
      <alignment vertical="top" wrapText="1"/>
      <protection/>
    </xf>
    <xf numFmtId="0" fontId="8" fillId="33" borderId="17" xfId="44" applyFont="1" applyFill="1" applyBorder="1" applyAlignment="1">
      <alignment horizontal="center" vertical="top" wrapText="1"/>
      <protection/>
    </xf>
    <xf numFmtId="0" fontId="8" fillId="33" borderId="18" xfId="44" applyFont="1" applyFill="1" applyBorder="1" applyAlignment="1">
      <alignment horizontal="center" vertical="top" wrapText="1"/>
      <protection/>
    </xf>
    <xf numFmtId="0" fontId="8" fillId="33" borderId="18" xfId="44" applyFont="1" applyFill="1" applyBorder="1" applyAlignment="1">
      <alignment vertical="top" wrapText="1"/>
      <protection/>
    </xf>
    <xf numFmtId="0" fontId="8" fillId="33" borderId="19" xfId="44" applyFont="1" applyFill="1" applyBorder="1" applyAlignment="1">
      <alignment horizontal="center" wrapText="1"/>
      <protection/>
    </xf>
    <xf numFmtId="0" fontId="6" fillId="0" borderId="20" xfId="44" applyFont="1" applyFill="1" applyBorder="1" applyAlignment="1">
      <alignment wrapText="1"/>
      <protection/>
    </xf>
    <xf numFmtId="3" fontId="6" fillId="0" borderId="0" xfId="44" applyNumberFormat="1" applyFont="1" applyFill="1" applyBorder="1" applyAlignment="1">
      <alignment wrapText="1"/>
      <protection/>
    </xf>
    <xf numFmtId="3" fontId="6" fillId="0" borderId="21" xfId="44" applyNumberFormat="1" applyFont="1" applyFill="1" applyBorder="1" applyAlignment="1">
      <alignment wrapText="1"/>
      <protection/>
    </xf>
    <xf numFmtId="165" fontId="6" fillId="0" borderId="22" xfId="44" applyNumberFormat="1" applyFont="1" applyFill="1" applyBorder="1" applyAlignment="1">
      <alignment wrapText="1"/>
      <protection/>
    </xf>
    <xf numFmtId="3" fontId="6" fillId="0" borderId="20" xfId="44" applyNumberFormat="1" applyFont="1" applyFill="1" applyBorder="1" applyAlignment="1">
      <alignment wrapText="1"/>
      <protection/>
    </xf>
    <xf numFmtId="3" fontId="6" fillId="0" borderId="22" xfId="44" applyNumberFormat="1" applyFont="1" applyFill="1" applyBorder="1" applyAlignment="1">
      <alignment wrapText="1"/>
      <protection/>
    </xf>
    <xf numFmtId="165" fontId="6" fillId="0" borderId="21" xfId="44" applyNumberFormat="1" applyFont="1" applyFill="1" applyBorder="1" applyAlignment="1">
      <alignment wrapText="1"/>
      <protection/>
    </xf>
    <xf numFmtId="0" fontId="6" fillId="0" borderId="23" xfId="44" applyFont="1" applyFill="1" applyBorder="1" applyAlignment="1">
      <alignment wrapText="1"/>
      <protection/>
    </xf>
    <xf numFmtId="3" fontId="6" fillId="0" borderId="24" xfId="44" applyNumberFormat="1" applyFont="1" applyFill="1" applyBorder="1" applyAlignment="1">
      <alignment wrapText="1"/>
      <protection/>
    </xf>
    <xf numFmtId="3" fontId="6" fillId="0" borderId="25" xfId="44" applyNumberFormat="1" applyFont="1" applyFill="1" applyBorder="1" applyAlignment="1">
      <alignment wrapText="1"/>
      <protection/>
    </xf>
    <xf numFmtId="165" fontId="6" fillId="0" borderId="26" xfId="44" applyNumberFormat="1" applyFont="1" applyFill="1" applyBorder="1" applyAlignment="1">
      <alignment wrapText="1"/>
      <protection/>
    </xf>
    <xf numFmtId="3" fontId="6" fillId="0" borderId="27" xfId="44" applyNumberFormat="1" applyFont="1" applyFill="1" applyBorder="1" applyAlignment="1">
      <alignment wrapText="1"/>
      <protection/>
    </xf>
    <xf numFmtId="3" fontId="6" fillId="0" borderId="26" xfId="44" applyNumberFormat="1" applyFont="1" applyFill="1" applyBorder="1" applyAlignment="1">
      <alignment wrapText="1"/>
      <protection/>
    </xf>
    <xf numFmtId="165" fontId="6" fillId="0" borderId="25" xfId="44" applyNumberFormat="1" applyFont="1" applyFill="1" applyBorder="1" applyAlignment="1">
      <alignment wrapText="1"/>
      <protection/>
    </xf>
    <xf numFmtId="0" fontId="6" fillId="0" borderId="28" xfId="44" applyFont="1" applyFill="1" applyBorder="1" applyAlignment="1">
      <alignment wrapText="1"/>
      <protection/>
    </xf>
    <xf numFmtId="0" fontId="6" fillId="34" borderId="0" xfId="44" applyFont="1" applyFill="1">
      <alignment/>
      <protection/>
    </xf>
    <xf numFmtId="0" fontId="6" fillId="0" borderId="0" xfId="44" applyFont="1" applyFill="1">
      <alignment/>
      <protection/>
    </xf>
    <xf numFmtId="0" fontId="5" fillId="0" borderId="29" xfId="44" applyFont="1" applyFill="1" applyBorder="1" applyAlignment="1">
      <alignment horizontal="left"/>
      <protection/>
    </xf>
    <xf numFmtId="0" fontId="5" fillId="0" borderId="30" xfId="44" applyFont="1" applyFill="1" applyBorder="1" applyAlignment="1">
      <alignment horizontal="left" wrapText="1"/>
      <protection/>
    </xf>
    <xf numFmtId="0" fontId="7" fillId="0" borderId="31" xfId="44" applyFont="1" applyFill="1" applyBorder="1" applyAlignment="1">
      <alignment wrapText="1"/>
      <protection/>
    </xf>
    <xf numFmtId="164" fontId="6" fillId="0" borderId="31" xfId="44" applyNumberFormat="1" applyFont="1" applyFill="1" applyBorder="1" applyAlignment="1">
      <alignment horizontal="right" wrapText="1"/>
      <protection/>
    </xf>
    <xf numFmtId="0" fontId="8" fillId="33" borderId="32" xfId="44" applyFont="1" applyFill="1" applyBorder="1" applyAlignment="1">
      <alignment horizontal="center" vertical="center" wrapText="1"/>
      <protection/>
    </xf>
    <xf numFmtId="0" fontId="8" fillId="33" borderId="33" xfId="44" applyFont="1" applyFill="1" applyBorder="1" applyAlignment="1">
      <alignment horizontal="center" vertical="center" wrapText="1"/>
      <protection/>
    </xf>
    <xf numFmtId="0" fontId="8" fillId="33" borderId="34" xfId="44" applyFont="1" applyFill="1" applyBorder="1" applyAlignment="1">
      <alignment horizontal="center" vertical="center" wrapText="1"/>
      <protection/>
    </xf>
    <xf numFmtId="0" fontId="3" fillId="0" borderId="35" xfId="44" applyFont="1" applyFill="1" applyBorder="1" applyAlignment="1">
      <alignment horizontal="center"/>
      <protection/>
    </xf>
    <xf numFmtId="0" fontId="4" fillId="0" borderId="35" xfId="44" applyFont="1" applyFill="1" applyBorder="1" applyAlignment="1">
      <alignment horizontal="center"/>
      <protection/>
    </xf>
    <xf numFmtId="0" fontId="5" fillId="0" borderId="35" xfId="44" applyFont="1" applyFill="1" applyBorder="1" applyAlignment="1">
      <alignment horizont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492698\Desktop\PLDO%202019\4%20%20%20LDO%202019%20-%20AMF%20-%20Demonstrativos%20%201%20-%202%20-%2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onstrativo 1"/>
      <sheetName val="Demonstrativo 2"/>
      <sheetName val="Demonstrativo 3"/>
    </sheetNames>
    <sheetDataSet>
      <sheetData sheetId="2">
        <row r="11">
          <cell r="G11">
            <v>2206031358</v>
          </cell>
          <cell r="I11">
            <v>2313113262</v>
          </cell>
          <cell r="K11">
            <v>2425696475</v>
          </cell>
        </row>
        <row r="12">
          <cell r="G12">
            <v>1945913155</v>
          </cell>
          <cell r="I12">
            <v>2042540332</v>
          </cell>
          <cell r="K12">
            <v>2144352627</v>
          </cell>
        </row>
        <row r="13">
          <cell r="G13">
            <v>2206031358</v>
          </cell>
          <cell r="I13">
            <v>2313113262</v>
          </cell>
          <cell r="K13">
            <v>2425696475</v>
          </cell>
        </row>
        <row r="14">
          <cell r="G14">
            <v>2164170158</v>
          </cell>
          <cell r="I14">
            <v>2270247393</v>
          </cell>
          <cell r="K14">
            <v>2381844691</v>
          </cell>
        </row>
        <row r="15">
          <cell r="G15">
            <v>-218257003</v>
          </cell>
          <cell r="I15">
            <v>-227707061</v>
          </cell>
          <cell r="K15">
            <v>-237492064</v>
          </cell>
        </row>
        <row r="16">
          <cell r="G16">
            <v>67327515</v>
          </cell>
          <cell r="I16">
            <v>20533313</v>
          </cell>
          <cell r="K16">
            <v>20000000</v>
          </cell>
        </row>
        <row r="17">
          <cell r="G17">
            <v>746315411</v>
          </cell>
          <cell r="I17">
            <v>716848724</v>
          </cell>
          <cell r="K17">
            <v>686848724</v>
          </cell>
        </row>
        <row r="18">
          <cell r="G18">
            <v>567566341</v>
          </cell>
          <cell r="I18">
            <v>588099654</v>
          </cell>
          <cell r="K18">
            <v>608099654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zoomScale="130" zoomScaleNormal="130" zoomScalePageLayoutView="0" workbookViewId="0" topLeftCell="A1">
      <selection activeCell="C26" sqref="C26"/>
    </sheetView>
  </sheetViews>
  <sheetFormatPr defaultColWidth="9.140625" defaultRowHeight="23.25" customHeight="1"/>
  <cols>
    <col min="1" max="1" width="25.140625" style="1" customWidth="1"/>
    <col min="2" max="3" width="12.7109375" style="1" bestFit="1" customWidth="1"/>
    <col min="4" max="4" width="7.28125" style="1" customWidth="1"/>
    <col min="5" max="6" width="12.7109375" style="1" bestFit="1" customWidth="1"/>
    <col min="7" max="7" width="8.28125" style="1" customWidth="1"/>
    <col min="8" max="8" width="12.7109375" style="1" bestFit="1" customWidth="1"/>
    <col min="9" max="9" width="12.57421875" style="1" customWidth="1"/>
    <col min="10" max="10" width="8.140625" style="1" customWidth="1"/>
    <col min="11" max="16384" width="9.140625" style="1" customWidth="1"/>
  </cols>
  <sheetData>
    <row r="1" spans="1:10" ht="1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5">
      <c r="A4" s="42" t="s">
        <v>3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5">
      <c r="A5" s="41">
        <v>2019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ht="12.75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0" ht="15.75">
      <c r="A7" s="35" t="s">
        <v>4</v>
      </c>
      <c r="B7" s="35"/>
      <c r="C7" s="2"/>
      <c r="D7" s="2"/>
      <c r="E7" s="36"/>
      <c r="F7" s="36"/>
      <c r="G7" s="36"/>
      <c r="H7" s="37">
        <v>1</v>
      </c>
      <c r="I7" s="37"/>
      <c r="J7" s="37"/>
    </row>
    <row r="8" spans="1:10" s="3" customFormat="1" ht="12.75" customHeight="1">
      <c r="A8" s="38" t="s">
        <v>5</v>
      </c>
      <c r="B8" s="39">
        <v>2019</v>
      </c>
      <c r="C8" s="39"/>
      <c r="D8" s="39"/>
      <c r="E8" s="39">
        <v>2020</v>
      </c>
      <c r="F8" s="39"/>
      <c r="G8" s="39"/>
      <c r="H8" s="40">
        <v>2021</v>
      </c>
      <c r="I8" s="40"/>
      <c r="J8" s="40"/>
    </row>
    <row r="9" spans="1:10" s="7" customFormat="1" ht="12.75">
      <c r="A9" s="38"/>
      <c r="B9" s="4" t="s">
        <v>6</v>
      </c>
      <c r="C9" s="5" t="s">
        <v>6</v>
      </c>
      <c r="D9" s="4" t="s">
        <v>7</v>
      </c>
      <c r="E9" s="4" t="s">
        <v>6</v>
      </c>
      <c r="F9" s="4" t="s">
        <v>6</v>
      </c>
      <c r="G9" s="4" t="s">
        <v>7</v>
      </c>
      <c r="H9" s="4" t="s">
        <v>6</v>
      </c>
      <c r="I9" s="4" t="s">
        <v>6</v>
      </c>
      <c r="J9" s="6" t="s">
        <v>7</v>
      </c>
    </row>
    <row r="10" spans="1:10" s="7" customFormat="1" ht="15" customHeight="1">
      <c r="A10" s="38"/>
      <c r="B10" s="8" t="s">
        <v>8</v>
      </c>
      <c r="C10" s="9" t="s">
        <v>9</v>
      </c>
      <c r="D10" s="8" t="s">
        <v>10</v>
      </c>
      <c r="E10" s="8" t="s">
        <v>8</v>
      </c>
      <c r="F10" s="8" t="s">
        <v>9</v>
      </c>
      <c r="G10" s="8" t="s">
        <v>11</v>
      </c>
      <c r="H10" s="8" t="s">
        <v>8</v>
      </c>
      <c r="I10" s="8" t="s">
        <v>9</v>
      </c>
      <c r="J10" s="10" t="s">
        <v>12</v>
      </c>
    </row>
    <row r="11" spans="1:10" s="7" customFormat="1" ht="12.75">
      <c r="A11" s="38"/>
      <c r="B11" s="11" t="s">
        <v>13</v>
      </c>
      <c r="C11" s="12"/>
      <c r="D11" s="13" t="s">
        <v>14</v>
      </c>
      <c r="E11" s="14" t="s">
        <v>15</v>
      </c>
      <c r="F11" s="15"/>
      <c r="G11" s="13" t="s">
        <v>14</v>
      </c>
      <c r="H11" s="14" t="s">
        <v>16</v>
      </c>
      <c r="I11" s="15"/>
      <c r="J11" s="16" t="s">
        <v>14</v>
      </c>
    </row>
    <row r="12" spans="1:10" ht="12.75">
      <c r="A12" s="17" t="s">
        <v>17</v>
      </c>
      <c r="B12" s="18">
        <f>'[1]Demonstrativo 3'!G11</f>
        <v>2206031358</v>
      </c>
      <c r="C12" s="19">
        <f>B12/1.0425</f>
        <v>2116097225.8992805</v>
      </c>
      <c r="D12" s="20">
        <f>B12/608597000000*100</f>
        <v>0.3624781847429415</v>
      </c>
      <c r="E12" s="21">
        <f>'[1]Demonstrativo 3'!I11</f>
        <v>2313113262</v>
      </c>
      <c r="F12" s="22">
        <f>E12/(1.0425*1.04)</f>
        <v>2133474692.8610957</v>
      </c>
      <c r="G12" s="20">
        <f>E12/623203000000*100</f>
        <v>0.3711652963801522</v>
      </c>
      <c r="H12" s="21">
        <f>'[1]Demonstrativo 3'!K11</f>
        <v>2425696475</v>
      </c>
      <c r="I12" s="22">
        <f>H12/(1.0425*1.04*1.04)</f>
        <v>2151264025.761639</v>
      </c>
      <c r="J12" s="23">
        <f>H12/637537000000*100</f>
        <v>0.3804793251215223</v>
      </c>
    </row>
    <row r="13" spans="1:10" ht="12.75">
      <c r="A13" s="24" t="s">
        <v>18</v>
      </c>
      <c r="B13" s="25">
        <f>'[1]Demonstrativo 3'!G12</f>
        <v>1945913155</v>
      </c>
      <c r="C13" s="26">
        <f aca="true" t="shared" si="0" ref="C13:C19">B13/1.0425</f>
        <v>1866583362.1103117</v>
      </c>
      <c r="D13" s="27">
        <f aca="true" t="shared" si="1" ref="D13:D19">B13/608597000000*100</f>
        <v>0.319737552929114</v>
      </c>
      <c r="E13" s="28">
        <f>'[1]Demonstrativo 3'!I12</f>
        <v>2042540332</v>
      </c>
      <c r="F13" s="29">
        <f aca="true" t="shared" si="2" ref="F13:F19">E13/(1.0425*1.04)</f>
        <v>1883914713.1525548</v>
      </c>
      <c r="G13" s="27">
        <f aca="true" t="shared" si="3" ref="G13:G19">E13/623203000000*100</f>
        <v>0.3277487964595806</v>
      </c>
      <c r="H13" s="28">
        <f>'[1]Demonstrativo 3'!K12</f>
        <v>2144352627</v>
      </c>
      <c r="I13" s="29">
        <f aca="true" t="shared" si="4" ref="I13:I19">H13/(1.0425*1.04*1.04)</f>
        <v>1901750162.2961984</v>
      </c>
      <c r="J13" s="30">
        <f aca="true" t="shared" si="5" ref="J13:J19">H13/637537000000*100</f>
        <v>0.3363495180671867</v>
      </c>
    </row>
    <row r="14" spans="1:10" ht="12.75">
      <c r="A14" s="24" t="s">
        <v>19</v>
      </c>
      <c r="B14" s="25">
        <f>'[1]Demonstrativo 3'!G13</f>
        <v>2206031358</v>
      </c>
      <c r="C14" s="26">
        <f t="shared" si="0"/>
        <v>2116097225.8992805</v>
      </c>
      <c r="D14" s="27">
        <f t="shared" si="1"/>
        <v>0.3624781847429415</v>
      </c>
      <c r="E14" s="28">
        <f>'[1]Demonstrativo 3'!I13</f>
        <v>2313113262</v>
      </c>
      <c r="F14" s="29">
        <f t="shared" si="2"/>
        <v>2133474692.8610957</v>
      </c>
      <c r="G14" s="27">
        <f t="shared" si="3"/>
        <v>0.3711652963801522</v>
      </c>
      <c r="H14" s="28">
        <f>'[1]Demonstrativo 3'!K13</f>
        <v>2425696475</v>
      </c>
      <c r="I14" s="29">
        <f t="shared" si="4"/>
        <v>2151264025.761639</v>
      </c>
      <c r="J14" s="30">
        <f t="shared" si="5"/>
        <v>0.3804793251215223</v>
      </c>
    </row>
    <row r="15" spans="1:10" ht="12.75">
      <c r="A15" s="24" t="s">
        <v>20</v>
      </c>
      <c r="B15" s="25">
        <f>'[1]Demonstrativo 3'!G14</f>
        <v>2164170158</v>
      </c>
      <c r="C15" s="26">
        <f t="shared" si="0"/>
        <v>2075942597.6019185</v>
      </c>
      <c r="D15" s="27">
        <f t="shared" si="1"/>
        <v>0.35559987282224526</v>
      </c>
      <c r="E15" s="28">
        <f>'[1]Demonstrativo 3'!I14</f>
        <v>2270247393</v>
      </c>
      <c r="F15" s="29">
        <f t="shared" si="2"/>
        <v>2093937827.891533</v>
      </c>
      <c r="G15" s="27">
        <f t="shared" si="3"/>
        <v>0.3642869808072169</v>
      </c>
      <c r="H15" s="28">
        <f>'[1]Demonstrativo 3'!K14</f>
        <v>2381844691</v>
      </c>
      <c r="I15" s="29">
        <f t="shared" si="4"/>
        <v>2112373436.457934</v>
      </c>
      <c r="J15" s="30">
        <f t="shared" si="5"/>
        <v>0.37360101311767</v>
      </c>
    </row>
    <row r="16" spans="1:10" ht="12.75" customHeight="1">
      <c r="A16" s="24" t="s">
        <v>21</v>
      </c>
      <c r="B16" s="25">
        <f>'[1]Demonstrativo 3'!G15</f>
        <v>-218257003</v>
      </c>
      <c r="C16" s="26">
        <f t="shared" si="0"/>
        <v>-209359235.4916067</v>
      </c>
      <c r="D16" s="27">
        <f t="shared" si="1"/>
        <v>-0.03586231989313125</v>
      </c>
      <c r="E16" s="28">
        <f>'[1]Demonstrativo 3'!I15</f>
        <v>-227707061</v>
      </c>
      <c r="F16" s="29">
        <f t="shared" si="2"/>
        <v>-210023114.73897803</v>
      </c>
      <c r="G16" s="27">
        <f t="shared" si="3"/>
        <v>-0.036538184347636324</v>
      </c>
      <c r="H16" s="28">
        <f>'[1]Demonstrativo 3'!K15</f>
        <v>-237492064</v>
      </c>
      <c r="I16" s="29">
        <f t="shared" si="4"/>
        <v>-210623274.16173568</v>
      </c>
      <c r="J16" s="30">
        <f t="shared" si="5"/>
        <v>-0.03725149505048334</v>
      </c>
    </row>
    <row r="17" spans="1:10" ht="12.75">
      <c r="A17" s="24" t="s">
        <v>22</v>
      </c>
      <c r="B17" s="25">
        <f>'[1]Demonstrativo 3'!G16</f>
        <v>67327515</v>
      </c>
      <c r="C17" s="26">
        <f t="shared" si="0"/>
        <v>64582748.20143885</v>
      </c>
      <c r="D17" s="27">
        <f t="shared" si="1"/>
        <v>0.01106274184723224</v>
      </c>
      <c r="E17" s="28">
        <f>'[1]Demonstrativo 3'!I16</f>
        <v>20533313</v>
      </c>
      <c r="F17" s="29">
        <f t="shared" si="2"/>
        <v>18938676.443460613</v>
      </c>
      <c r="G17" s="27">
        <f t="shared" si="3"/>
        <v>0.0032948032984436854</v>
      </c>
      <c r="H17" s="28">
        <f>'[1]Demonstrativo 3'!K16</f>
        <v>20000000</v>
      </c>
      <c r="I17" s="29">
        <f t="shared" si="4"/>
        <v>17737289.458374128</v>
      </c>
      <c r="J17" s="30">
        <f t="shared" si="5"/>
        <v>0.0031370728287142546</v>
      </c>
    </row>
    <row r="18" spans="1:10" ht="12.75">
      <c r="A18" s="24" t="s">
        <v>23</v>
      </c>
      <c r="B18" s="25">
        <f>'[1]Demonstrativo 3'!G17</f>
        <v>746315411</v>
      </c>
      <c r="C18" s="26">
        <f t="shared" si="0"/>
        <v>715890082.4940048</v>
      </c>
      <c r="D18" s="27">
        <f t="shared" si="1"/>
        <v>0.1226288350090454</v>
      </c>
      <c r="E18" s="28">
        <f>'[1]Demonstrativo 3'!I17</f>
        <v>716848724</v>
      </c>
      <c r="F18" s="29">
        <f t="shared" si="2"/>
        <v>661177572.4036156</v>
      </c>
      <c r="G18" s="27">
        <f t="shared" si="3"/>
        <v>0.11502652009056438</v>
      </c>
      <c r="H18" s="28">
        <f>'[1]Demonstrativo 3'!K17</f>
        <v>686848724</v>
      </c>
      <c r="I18" s="29">
        <f t="shared" si="4"/>
        <v>609141731.5851461</v>
      </c>
      <c r="J18" s="30">
        <f t="shared" si="5"/>
        <v>0.10773472347487283</v>
      </c>
    </row>
    <row r="19" spans="1:10" ht="12.75">
      <c r="A19" s="31" t="s">
        <v>24</v>
      </c>
      <c r="B19" s="25">
        <f>'[1]Demonstrativo 3'!G18</f>
        <v>567566341</v>
      </c>
      <c r="C19" s="26">
        <f t="shared" si="0"/>
        <v>544428144.8441247</v>
      </c>
      <c r="D19" s="27">
        <f t="shared" si="1"/>
        <v>0.09325815621831852</v>
      </c>
      <c r="E19" s="21">
        <f>'[1]Demonstrativo 3'!I18</f>
        <v>588099654</v>
      </c>
      <c r="F19" s="29">
        <f t="shared" si="2"/>
        <v>542427277.255119</v>
      </c>
      <c r="G19" s="27">
        <f t="shared" si="3"/>
        <v>0.0943672694130163</v>
      </c>
      <c r="H19" s="21">
        <f>'[1]Demonstrativo 3'!K18</f>
        <v>608099654</v>
      </c>
      <c r="I19" s="29">
        <f t="shared" si="4"/>
        <v>539301979.1267577</v>
      </c>
      <c r="J19" s="30">
        <f t="shared" si="5"/>
        <v>0.095382645085697</v>
      </c>
    </row>
    <row r="20" spans="1:10" ht="12.75">
      <c r="A20" s="34" t="s">
        <v>25</v>
      </c>
      <c r="B20" s="34"/>
      <c r="C20" s="34"/>
      <c r="D20" s="34"/>
      <c r="E20" s="34"/>
      <c r="F20" s="34"/>
      <c r="G20" s="34"/>
      <c r="H20" s="34"/>
      <c r="I20" s="34"/>
      <c r="J20" s="34"/>
    </row>
    <row r="21" spans="1:10" ht="23.25" customHeight="1">
      <c r="A21" s="32"/>
      <c r="B21" s="32"/>
      <c r="C21" s="32"/>
      <c r="D21" s="32"/>
      <c r="E21" s="32"/>
      <c r="F21" s="32"/>
      <c r="G21" s="32"/>
      <c r="H21" s="32"/>
      <c r="I21" s="33"/>
      <c r="J21" s="33"/>
    </row>
  </sheetData>
  <sheetProtection selectLockedCells="1" selectUnlockedCells="1"/>
  <mergeCells count="14">
    <mergeCell ref="A6:J6"/>
    <mergeCell ref="A1:J1"/>
    <mergeCell ref="A2:J2"/>
    <mergeCell ref="A3:J3"/>
    <mergeCell ref="A4:J4"/>
    <mergeCell ref="A5:J5"/>
    <mergeCell ref="A20:J20"/>
    <mergeCell ref="A7:B7"/>
    <mergeCell ref="E7:G7"/>
    <mergeCell ref="H7:J7"/>
    <mergeCell ref="A8:A11"/>
    <mergeCell ref="B8:D8"/>
    <mergeCell ref="E8:G8"/>
    <mergeCell ref="H8:J8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Karoline Martins de Queiroz</dc:creator>
  <cp:keywords/>
  <dc:description/>
  <cp:lastModifiedBy>Max</cp:lastModifiedBy>
  <dcterms:created xsi:type="dcterms:W3CDTF">2018-06-07T12:06:56Z</dcterms:created>
  <dcterms:modified xsi:type="dcterms:W3CDTF">2018-06-15T13:10:02Z</dcterms:modified>
  <cp:category/>
  <cp:version/>
  <cp:contentType/>
  <cp:contentStatus/>
</cp:coreProperties>
</file>